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Foglio1" sheetId="1" r:id="rId1"/>
    <sheet name="Foglio2" sheetId="2" r:id="rId2"/>
    <sheet name="Foglio3" sheetId="3" r:id="rId3"/>
  </sheets>
  <calcPr calcId="125725" concurrentCalc="0"/>
</workbook>
</file>

<file path=xl/calcChain.xml><?xml version="1.0" encoding="utf-8"?>
<calcChain xmlns="http://schemas.openxmlformats.org/spreadsheetml/2006/main">
  <c r="I15" i="1"/>
  <c r="H15"/>
  <c r="I9"/>
  <c r="H9"/>
  <c r="N13"/>
  <c r="N12"/>
  <c r="N11"/>
  <c r="N10"/>
  <c r="N9"/>
  <c r="M13"/>
  <c r="M12"/>
  <c r="M11"/>
  <c r="M10"/>
  <c r="M9"/>
  <c r="L13"/>
  <c r="L12"/>
  <c r="L11"/>
  <c r="L10"/>
  <c r="L9"/>
  <c r="J13"/>
</calcChain>
</file>

<file path=xl/sharedStrings.xml><?xml version="1.0" encoding="utf-8"?>
<sst xmlns="http://schemas.openxmlformats.org/spreadsheetml/2006/main" count="35" uniqueCount="35">
  <si>
    <t>CM</t>
  </si>
  <si>
    <t xml:space="preserve">LUNGHEZZA DELLA MANO </t>
  </si>
  <si>
    <t>PARALLELE ASIMMETRICHE</t>
  </si>
  <si>
    <t>CODICE PRODOTTO</t>
  </si>
  <si>
    <t>Paracalli PASTORELLI</t>
  </si>
  <si>
    <t>UNEVEN BAR</t>
  </si>
  <si>
    <t>TAGLIA - SIZE</t>
  </si>
  <si>
    <t>taglia</t>
  </si>
  <si>
    <t>size</t>
  </si>
  <si>
    <r>
      <t>SCRIVI NEL</t>
    </r>
    <r>
      <rPr>
        <sz val="16"/>
        <color rgb="FF00B050"/>
        <rFont val="Calibri"/>
        <family val="2"/>
        <scheme val="minor"/>
      </rPr>
      <t xml:space="preserve"> RETTANGOLO VERDE</t>
    </r>
    <r>
      <rPr>
        <sz val="16"/>
        <color theme="1"/>
        <rFont val="Calibri"/>
        <family val="2"/>
        <scheme val="minor"/>
      </rPr>
      <t xml:space="preserve"> LA</t>
    </r>
  </si>
  <si>
    <t xml:space="preserve">IL CAMBIO DI MATERIALE NON UTILIZZATO SARA' SEMPRE POSSIBILE, </t>
  </si>
  <si>
    <t xml:space="preserve">NEI PRIMI 10 GG DALL'ACQUISTO ,  MA CON ENTRAMBE LE SPESE DI </t>
  </si>
  <si>
    <t>SPEDIZIONE A CARICO DEL CLIENTE UTILIZZATORE FINALE !</t>
  </si>
  <si>
    <t>ITA</t>
  </si>
  <si>
    <t>EN</t>
  </si>
  <si>
    <t xml:space="preserve">PASTORELLI Hand Grips </t>
  </si>
  <si>
    <t>ITEM CODE</t>
  </si>
  <si>
    <r>
      <rPr>
        <b/>
        <sz val="11"/>
        <color theme="1"/>
        <rFont val="Calibri"/>
        <family val="2"/>
        <scheme val="minor"/>
      </rPr>
      <t>ATTENZIONE</t>
    </r>
    <r>
      <rPr>
        <sz val="11"/>
        <color theme="1"/>
        <rFont val="Calibri"/>
        <family val="2"/>
        <scheme val="minor"/>
      </rPr>
      <t>: IL CONSIGLIO DI TAGLIA DA PASTORELLI SPORT</t>
    </r>
  </si>
  <si>
    <t>NON IMPLICA NESSUNA RESPONSABILITA' DELL'AZIENDA.</t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</si>
  <si>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>: THE SIZE SUGGESTION BY PASTORELLI SPORT DOES NOT IMPLICATE</t>
    </r>
  </si>
  <si>
    <t>ANY RESPONSABILITY BY THE COMPANY FOR WRONG MEASURES.</t>
  </si>
  <si>
    <t>THE CHANGE OF UNUSED MATERIAL IS ALWAYS POSSIBLE,</t>
  </si>
  <si>
    <t>WITHIN 10 DAYS FROM THE PURCHASE, WITH SHIPPING FREIGHT TO THE CLIENT !</t>
  </si>
  <si>
    <t>THE LENGHT OF YOUR HAND INDICATE</t>
  </si>
  <si>
    <t>AND WRITE IT IN THE</t>
  </si>
  <si>
    <t>GREEN SPACE</t>
  </si>
  <si>
    <t>INCH</t>
  </si>
  <si>
    <t>SIZE</t>
  </si>
  <si>
    <t>MEASURE</t>
  </si>
  <si>
    <t>NEL TRATTO CELESTE</t>
  </si>
  <si>
    <t>BY THE LIGHT BLUE LINE</t>
  </si>
  <si>
    <t>NUOVE PROMESSE</t>
  </si>
  <si>
    <t>SBARRA, ANELLI</t>
  </si>
  <si>
    <t>BAR,  RING</t>
  </si>
  <si>
    <t>NEW PROMISE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</si>
</sst>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CC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Protection="1">
      <protection hidden="1"/>
    </xf>
    <xf numFmtId="0" fontId="7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5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0" fontId="5" fillId="0" borderId="7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5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6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3" fillId="2" borderId="1" xfId="0" applyNumberFormat="1" applyFont="1" applyFill="1" applyBorder="1" applyProtection="1">
      <protection locked="0"/>
    </xf>
    <xf numFmtId="0" fontId="2" fillId="0" borderId="12" xfId="0" applyFont="1" applyBorder="1" applyProtection="1">
      <protection hidden="1"/>
    </xf>
    <xf numFmtId="0" fontId="8" fillId="0" borderId="12" xfId="1" applyBorder="1" applyAlignment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/>
    <xf numFmtId="0" fontId="0" fillId="0" borderId="4" xfId="0" applyBorder="1"/>
    <xf numFmtId="0" fontId="0" fillId="0" borderId="5" xfId="0" applyBorder="1" applyProtection="1">
      <protection hidden="1"/>
    </xf>
    <xf numFmtId="0" fontId="0" fillId="0" borderId="6" xfId="0" applyBorder="1"/>
    <xf numFmtId="0" fontId="0" fillId="0" borderId="7" xfId="0" applyBorder="1" applyProtection="1">
      <protection hidden="1"/>
    </xf>
    <xf numFmtId="0" fontId="0" fillId="0" borderId="8" xfId="0" applyBorder="1"/>
    <xf numFmtId="0" fontId="0" fillId="0" borderId="9" xfId="0" applyBorder="1"/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 applyProtection="1">
      <protection hidden="1"/>
    </xf>
    <xf numFmtId="0" fontId="3" fillId="2" borderId="1" xfId="0" applyFont="1" applyFill="1" applyBorder="1" applyProtection="1">
      <protection locked="0"/>
    </xf>
    <xf numFmtId="0" fontId="13" fillId="0" borderId="0" xfId="0" applyFont="1" applyProtection="1">
      <protection hidden="1"/>
    </xf>
  </cellXfs>
  <cellStyles count="2">
    <cellStyle name="Collegamento ipertestuale" xfId="1" builtinId="8"/>
    <cellStyle name="Normale" xfId="0" builtinId="0"/>
  </cellStyles>
  <dxfs count="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color rgb="FF0070C0"/>
      </font>
      <fill>
        <gradientFill degree="90">
          <stop position="0">
            <color theme="8" tint="0.59999389629810485"/>
          </stop>
          <stop position="1">
            <color theme="9" tint="0.59999389629810485"/>
          </stop>
        </gradient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/>
        <strike val="0"/>
      </font>
      <fill>
        <patternFill>
          <fgColor rgb="FFFFFF00"/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FF"/>
      <color rgb="FF00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</xdr:row>
      <xdr:rowOff>47625</xdr:rowOff>
    </xdr:from>
    <xdr:to>
      <xdr:col>5</xdr:col>
      <xdr:colOff>355856</xdr:colOff>
      <xdr:row>22</xdr:row>
      <xdr:rowOff>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81922974-923E-437D-8F4A-250B5DB23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381125"/>
          <a:ext cx="3260981" cy="455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topLeftCell="A7" workbookViewId="0">
      <selection activeCell="O12" sqref="O12"/>
    </sheetView>
  </sheetViews>
  <sheetFormatPr defaultRowHeight="15"/>
  <cols>
    <col min="7" max="7" width="12" customWidth="1"/>
    <col min="8" max="8" width="10" customWidth="1"/>
    <col min="9" max="9" width="8.7109375" hidden="1" customWidth="1"/>
    <col min="10" max="10" width="12.7109375" customWidth="1"/>
    <col min="14" max="14" width="9.7109375" bestFit="1" customWidth="1"/>
  </cols>
  <sheetData>
    <row r="1" spans="1:20" ht="33.75">
      <c r="A1" s="1"/>
      <c r="B1" s="2" t="s">
        <v>4</v>
      </c>
      <c r="C1" s="3"/>
      <c r="D1" s="3"/>
      <c r="E1" s="3"/>
      <c r="F1" s="3"/>
      <c r="G1" s="2" t="s">
        <v>15</v>
      </c>
      <c r="H1" s="3"/>
      <c r="I1" s="3"/>
      <c r="J1" s="3"/>
      <c r="K1" s="3"/>
      <c r="L1" s="4"/>
      <c r="M1" s="1"/>
      <c r="N1" s="1"/>
      <c r="O1" s="1"/>
      <c r="P1" s="1"/>
      <c r="Q1" s="1"/>
    </row>
    <row r="2" spans="1:20" ht="18.75">
      <c r="A2" s="1"/>
      <c r="B2" s="5" t="s">
        <v>31</v>
      </c>
      <c r="C2" s="1"/>
      <c r="D2" s="1"/>
      <c r="E2" s="1"/>
      <c r="F2" s="1"/>
      <c r="G2" s="5" t="s">
        <v>34</v>
      </c>
      <c r="H2" s="1"/>
      <c r="I2" s="1"/>
      <c r="J2" s="1"/>
      <c r="K2" s="1"/>
      <c r="L2" s="6"/>
      <c r="M2" s="1"/>
      <c r="N2" s="1"/>
      <c r="O2" s="1"/>
      <c r="P2" s="1"/>
      <c r="Q2" s="1"/>
    </row>
    <row r="3" spans="1:20" ht="18.75">
      <c r="A3" s="1"/>
      <c r="B3" s="5" t="s">
        <v>2</v>
      </c>
      <c r="C3" s="1"/>
      <c r="D3" s="1"/>
      <c r="E3" s="1"/>
      <c r="F3" s="1"/>
      <c r="G3" s="5" t="s">
        <v>5</v>
      </c>
      <c r="H3" s="1"/>
      <c r="I3" s="1"/>
      <c r="J3" s="1"/>
      <c r="K3" s="1"/>
      <c r="L3" s="6"/>
      <c r="M3" s="1"/>
      <c r="N3" s="1"/>
      <c r="O3" s="1"/>
      <c r="P3" s="1"/>
      <c r="Q3" s="1"/>
    </row>
    <row r="4" spans="1:20" ht="18.75">
      <c r="A4" s="1"/>
      <c r="B4" s="7" t="s">
        <v>32</v>
      </c>
      <c r="C4" s="8"/>
      <c r="D4" s="8"/>
      <c r="E4" s="8"/>
      <c r="F4" s="8"/>
      <c r="G4" s="7" t="s">
        <v>33</v>
      </c>
      <c r="H4" s="8"/>
      <c r="I4" s="8"/>
      <c r="J4" s="8"/>
      <c r="K4" s="8"/>
      <c r="L4" s="9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 t="s">
        <v>7</v>
      </c>
      <c r="M7" s="10" t="s">
        <v>3</v>
      </c>
      <c r="N7" s="1"/>
      <c r="O7" s="1"/>
      <c r="P7" s="1"/>
      <c r="Q7" s="1"/>
    </row>
    <row r="8" spans="1:20" ht="18.75">
      <c r="A8" s="1"/>
      <c r="B8" s="1"/>
      <c r="C8" s="1"/>
      <c r="D8" s="1"/>
      <c r="E8" s="1"/>
      <c r="F8" s="1"/>
      <c r="G8" s="11" t="s">
        <v>0</v>
      </c>
      <c r="H8" s="11" t="s">
        <v>6</v>
      </c>
      <c r="I8" s="1"/>
      <c r="J8" s="1"/>
      <c r="K8" s="1"/>
      <c r="L8" s="12" t="s">
        <v>8</v>
      </c>
      <c r="M8" s="12" t="s">
        <v>16</v>
      </c>
      <c r="N8" s="1"/>
      <c r="O8" s="1"/>
      <c r="P8" s="1"/>
      <c r="Q8" s="1"/>
    </row>
    <row r="9" spans="1:20" ht="26.25">
      <c r="A9" s="1"/>
      <c r="B9" s="1"/>
      <c r="C9" s="1"/>
      <c r="D9" s="1"/>
      <c r="E9" s="1"/>
      <c r="F9" s="1"/>
      <c r="G9" s="16"/>
      <c r="H9" s="13" t="str">
        <f>IF(I9=TRUE,"",IF(G15&lt;&gt;"","",IF(G9=0,"",IF(AND(G9&gt;=1,G9&lt;7.1),0,IF(AND(G9&gt;=7.1,G9&lt;8.6),1,IF(AND(G9&gt;=8.6,G9&lt;10.1),2,IF(AND(G9&gt;=10.1,G9&lt;11.1),3,IF(AND(G9&gt;=11.1,G9&lt;12.1),4,IF(AND(G9&gt;=12.1,G9&lt;13),4,IF(AND(G9&gt;=13,G9&lt;14),4,IF(AND(G9&gt;=14,G9&lt;15),4,IF(G9&gt;=15,4))))))))))))</f>
        <v/>
      </c>
      <c r="I9" s="31" t="b">
        <f>ISTEXT(G9)</f>
        <v>0</v>
      </c>
      <c r="J9" s="1"/>
      <c r="K9" s="1"/>
      <c r="L9" s="13" t="str">
        <f>IF(OR(H$9=0,H$15=0),0,"")</f>
        <v/>
      </c>
      <c r="M9" s="17" t="str">
        <f>IF(OR(H$9=0,H$15=0),20436,"")</f>
        <v/>
      </c>
      <c r="N9" s="18" t="str">
        <f>IF(H$15=0,HYPERLINK("http://www.pastorellisport.com/en/Artistic/Women-s-Grips/PASTORELLI-NEW-PROMISE-Grips/Pair-of-PASTORELLI-NEW-PROMISE-Grips-Size-0","Click to request the estimate"),IF(H$9=0,HYPERLINK("http://www.pastorellisport.com/it/Artistica/Paracalli-femminile/Paracalli-NUOVE-PROMESSE-PASTORELLI/Paia-di-paracalli-NUOVE-PROMESSE-PASTORELLI-0-misura","Fare clic per richiedere il preventivo / Click to request the estimate"),""))</f>
        <v/>
      </c>
      <c r="O9" s="1"/>
      <c r="P9" s="1"/>
      <c r="Q9" s="1"/>
    </row>
    <row r="10" spans="1:20" ht="26.25">
      <c r="A10" s="1"/>
      <c r="B10" s="1"/>
      <c r="C10" s="1"/>
      <c r="D10" s="1"/>
      <c r="E10" s="1"/>
      <c r="F10" s="1"/>
      <c r="G10" s="14" t="s">
        <v>9</v>
      </c>
      <c r="H10" s="1"/>
      <c r="I10" s="1"/>
      <c r="J10" s="1"/>
      <c r="K10" s="1"/>
      <c r="L10" s="13" t="str">
        <f>IF(OR(H$9=1,H$15=1),1,"")</f>
        <v/>
      </c>
      <c r="M10" s="17" t="str">
        <f>IF(OR(H$9=1,H$15=1),20437,"")</f>
        <v/>
      </c>
      <c r="N10" s="18" t="str">
        <f>IF(H$15=1,HYPERLINK("http://www.pastorellisport.com/en/Artistic/Women-s-Grips/PASTORELLI-NEW-PROMISE-Grips/Pair-of-PASTORELLI-NEW-PROMISE-Grips-Size-1","Click to request the estimate"),IF(H$9=1,HYPERLINK("http://www.pastorellisport.com/it/Artistica/Paracalli-femminile/Paracalli-NUOVE-PROMESSE-PASTORELLI/Paia-di-paracalli-NUOVE-PROMESSE-PASTORELLI-1-misura","Fare clic per richiedere il preventivo / Click to request the estimate"),""))</f>
        <v/>
      </c>
      <c r="O10" s="1"/>
      <c r="P10" s="1"/>
      <c r="Q10" s="1"/>
    </row>
    <row r="11" spans="1:20" ht="26.25">
      <c r="A11" s="1"/>
      <c r="B11" s="1"/>
      <c r="C11" s="1"/>
      <c r="D11" s="1"/>
      <c r="E11" s="1"/>
      <c r="F11" s="1"/>
      <c r="G11" s="14" t="s">
        <v>1</v>
      </c>
      <c r="H11" s="1"/>
      <c r="I11" s="1"/>
      <c r="J11" s="1"/>
      <c r="K11" s="1"/>
      <c r="L11" s="13" t="str">
        <f>IF(OR(H$9=2,H$15=2),2,"")</f>
        <v/>
      </c>
      <c r="M11" s="17" t="str">
        <f>IF(OR(H$9=2,H$15=2),20438,"")</f>
        <v/>
      </c>
      <c r="N11" s="18" t="str">
        <f>IF(H$15=2,HYPERLINK("http://www.pastorellisport.com/en/Artistic/Women-s-Grips/PASTORELLI-NEW-PROMISE-Grips/Pair-of-PASTORELLI-NEW-PROMISE-Grips-Size-2","Click to request the estimate"),IF(H$9=2,HYPERLINK("http://www.pastorellisport.com/it/Artistica/Paracalli-femminile/Paracalli-NUOVE-PROMESSE-PASTORELLI/Paia-di-paracalli-NUOVE-PROMESSE-PASTORELLI-2-misura","Fare clic per richiedere il preventivo / Click to request the estimate"),""))</f>
        <v/>
      </c>
      <c r="O11" s="1"/>
      <c r="P11" s="1"/>
      <c r="Q11" s="1"/>
    </row>
    <row r="12" spans="1:20" ht="26.25">
      <c r="A12" s="1"/>
      <c r="B12" s="1"/>
      <c r="C12" s="1"/>
      <c r="D12" s="1"/>
      <c r="E12" s="1"/>
      <c r="F12" s="1"/>
      <c r="G12" s="34" t="s">
        <v>29</v>
      </c>
      <c r="H12" s="1"/>
      <c r="I12" s="1"/>
      <c r="J12" s="1"/>
      <c r="K12" s="1"/>
      <c r="L12" s="13" t="str">
        <f>IF(OR(H$9=3,H$15=3),3,"")</f>
        <v/>
      </c>
      <c r="M12" s="17" t="str">
        <f>IF(OR(H$9=3,H$15=3),20439,"")</f>
        <v/>
      </c>
      <c r="N12" s="18" t="str">
        <f>IF(H$15=3,HYPERLINK("http://www.pastorellisport.com/en/Artistic/Women-s-Grips/PASTORELLI-NEW-PROMISE-Grips/Pair-of-PASTORELLI-NEW-PROMISE-Grips-Size-3","Click to request the estimate"),IF(H$9=3,HYPERLINK("http://www.pastorellisport.com/it/Artistica/Paracalli-femminile/Paracalli-NUOVE-PROMESSE-PASTORELLI/Paia-di-paracalli-NUOVE-PROMESSE-PASTORELLI-3-misura","Fare clic per richiedere il preventivo / Click to request the estimate"),""))</f>
        <v/>
      </c>
      <c r="O12" s="1"/>
      <c r="P12" s="1"/>
      <c r="Q12" s="1"/>
    </row>
    <row r="13" spans="1:20" ht="26.25">
      <c r="A13" s="1"/>
      <c r="B13" s="1"/>
      <c r="C13" s="1"/>
      <c r="D13" s="1"/>
      <c r="E13" s="1"/>
      <c r="F13" s="1"/>
      <c r="G13" s="14"/>
      <c r="H13" s="1"/>
      <c r="I13" s="15"/>
      <c r="J13" s="1" t="str">
        <f>IF(AND(G9&lt;&gt;"",G15&lt;&gt;""),"ERROR,  CM or INCH !!","")</f>
        <v/>
      </c>
      <c r="K13" s="1"/>
      <c r="L13" s="13" t="str">
        <f>IF(OR(H$9=4,H$15=4),4,"")</f>
        <v/>
      </c>
      <c r="M13" s="17" t="str">
        <f>IF(OR(H$9=4,H$15=4),20440,"")</f>
        <v/>
      </c>
      <c r="N13" s="18" t="str">
        <f>IF(H$15=4,HYPERLINK("http://www.pastorellisport.com/en/Artistic/Women-s-Grips/PASTORELLI-NEW-PROMISE-Grips/Pair-of-PASTORELLI-NEW-PROMISE-Grips-Size-4","Click to request the estimate"),IF(H$9=4,HYPERLINK("http://www.pastorellisport.com/it/Artistica/Paracalli-femminile/Paracalli-NUOVE-PROMESSE-PASTORELLI/Paia-di-paracalli-NUOVE-PROMESSE-PASTORELLI-4-misura","Fare clic per richiedere il preventivo / Click to request the estimate"),""))</f>
        <v/>
      </c>
      <c r="O13" s="1"/>
      <c r="P13" s="1"/>
      <c r="Q13" s="1"/>
    </row>
    <row r="14" spans="1:20" ht="21">
      <c r="A14" s="1"/>
      <c r="B14" s="1"/>
      <c r="C14" s="1"/>
      <c r="D14" s="1"/>
      <c r="E14" s="1"/>
      <c r="F14" s="1"/>
      <c r="G14" s="32" t="s">
        <v>26</v>
      </c>
      <c r="H14" s="11" t="s">
        <v>27</v>
      </c>
      <c r="I14" s="1"/>
      <c r="J14" s="1"/>
      <c r="K14" s="1"/>
      <c r="L14" s="1"/>
      <c r="M14" s="1"/>
      <c r="N14" s="1"/>
      <c r="O14" s="1"/>
      <c r="P14" s="1"/>
      <c r="Q14" s="1"/>
    </row>
    <row r="15" spans="1:20" ht="26.25">
      <c r="A15" s="1"/>
      <c r="B15" s="1"/>
      <c r="C15" s="1"/>
      <c r="D15" s="1"/>
      <c r="E15" s="1"/>
      <c r="F15" s="1"/>
      <c r="G15" s="33"/>
      <c r="H15" s="13" t="str">
        <f>IF(I15=TRUE,"",IF(G9&lt;&gt;"","",IF(G15=0,"",IF(AND(G15&gt;=0.3937,G15&lt;2.79),0,IF(AND(G15&gt;=2.79,G15&lt;3.38),1,IF(AND(G15&gt;=3.38,G15&lt;3.97),2,IF(AND(G15&gt;=3.97,G15&lt;4.37),3,IF(AND(G15&gt;=4.37,G15&lt;4.76),4,IF(AND(G15&gt;=4.76,G15&lt;5),4,IF(AND(G15&gt;=5,G15&lt;6),4,IF(AND(G15&gt;=6,G15&lt;7),4,IF(G15&gt;=7,4))))))))))))</f>
        <v/>
      </c>
      <c r="I15" s="31" t="b">
        <f>ISTEXT(G15)</f>
        <v>0</v>
      </c>
      <c r="J15" s="1"/>
      <c r="K15" s="1"/>
      <c r="L15" s="1"/>
      <c r="M15" s="1"/>
      <c r="N15" s="1"/>
      <c r="O15" s="1"/>
      <c r="P15" s="1"/>
      <c r="Q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8" t="s">
        <v>13</v>
      </c>
      <c r="N16" s="19" t="s">
        <v>17</v>
      </c>
      <c r="O16" s="3"/>
      <c r="P16" s="3"/>
      <c r="Q16" s="3"/>
      <c r="R16" s="20"/>
      <c r="S16" s="20"/>
      <c r="T16" s="21"/>
    </row>
    <row r="17" spans="1:20" ht="21">
      <c r="A17" s="1"/>
      <c r="B17" s="1"/>
      <c r="C17" s="1"/>
      <c r="D17" s="1"/>
      <c r="E17" s="1"/>
      <c r="F17" s="1"/>
      <c r="G17" s="14" t="s">
        <v>28</v>
      </c>
      <c r="H17" s="1"/>
      <c r="I17" s="1"/>
      <c r="J17" s="1"/>
      <c r="K17" s="1"/>
      <c r="L17" s="1"/>
      <c r="M17" s="27"/>
      <c r="N17" s="22" t="s">
        <v>18</v>
      </c>
      <c r="O17" s="1"/>
      <c r="P17" s="1"/>
      <c r="Q17" s="1"/>
      <c r="T17" s="23"/>
    </row>
    <row r="18" spans="1:20" ht="21">
      <c r="A18" s="1"/>
      <c r="B18" s="1"/>
      <c r="C18" s="1"/>
      <c r="D18" s="1"/>
      <c r="E18" s="1"/>
      <c r="F18" s="1"/>
      <c r="G18" s="14" t="s">
        <v>23</v>
      </c>
      <c r="H18" s="1"/>
      <c r="I18" s="1"/>
      <c r="J18" s="1"/>
      <c r="K18" s="1"/>
      <c r="L18" s="1"/>
      <c r="M18" s="27"/>
      <c r="N18" s="22" t="s">
        <v>10</v>
      </c>
      <c r="O18" s="1"/>
      <c r="P18" s="1"/>
      <c r="Q18" s="1"/>
      <c r="T18" s="23"/>
    </row>
    <row r="19" spans="1:20" ht="21">
      <c r="A19" s="1"/>
      <c r="B19" s="1"/>
      <c r="C19" s="1"/>
      <c r="D19" s="1"/>
      <c r="E19" s="1"/>
      <c r="F19" s="1"/>
      <c r="G19" s="34" t="s">
        <v>30</v>
      </c>
      <c r="H19" s="1"/>
      <c r="I19" s="1"/>
      <c r="J19" s="1"/>
      <c r="K19" s="1"/>
      <c r="L19" s="1"/>
      <c r="M19" s="27"/>
      <c r="N19" s="22" t="s">
        <v>11</v>
      </c>
      <c r="O19" s="1"/>
      <c r="P19" s="1"/>
      <c r="Q19" s="1"/>
      <c r="T19" s="23"/>
    </row>
    <row r="20" spans="1:20" ht="21">
      <c r="A20" s="1"/>
      <c r="B20" s="1"/>
      <c r="C20" s="1"/>
      <c r="D20" s="1"/>
      <c r="E20" s="1"/>
      <c r="F20" s="1"/>
      <c r="G20" s="14" t="s">
        <v>24</v>
      </c>
      <c r="H20" s="1"/>
      <c r="I20" s="1"/>
      <c r="J20" s="1"/>
      <c r="K20" s="1"/>
      <c r="L20" s="1"/>
      <c r="M20" s="27"/>
      <c r="N20" s="24" t="s">
        <v>12</v>
      </c>
      <c r="O20" s="8"/>
      <c r="P20" s="8"/>
      <c r="Q20" s="8"/>
      <c r="R20" s="25"/>
      <c r="S20" s="25"/>
      <c r="T20" s="26"/>
    </row>
    <row r="21" spans="1:20" ht="21">
      <c r="A21" s="1"/>
      <c r="B21" s="1"/>
      <c r="C21" s="1"/>
      <c r="D21" s="1"/>
      <c r="E21" s="1"/>
      <c r="F21" s="1"/>
      <c r="G21" s="29" t="s">
        <v>25</v>
      </c>
      <c r="H21" s="30"/>
      <c r="I21" s="1"/>
      <c r="J21" s="1"/>
      <c r="K21" s="1"/>
      <c r="L21" s="1"/>
      <c r="M21" s="27"/>
      <c r="N21" s="1"/>
      <c r="O21" s="1"/>
      <c r="P21" s="1"/>
      <c r="Q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8" t="s">
        <v>14</v>
      </c>
      <c r="N22" s="19" t="s">
        <v>19</v>
      </c>
      <c r="O22" s="3"/>
      <c r="P22" s="3"/>
      <c r="Q22" s="3"/>
      <c r="R22" s="20"/>
      <c r="S22" s="20"/>
      <c r="T22" s="2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20</v>
      </c>
      <c r="O23" s="1"/>
      <c r="P23" s="1"/>
      <c r="Q23" s="1"/>
      <c r="T23" s="23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 t="s">
        <v>21</v>
      </c>
      <c r="O24" s="1"/>
      <c r="P24" s="1"/>
      <c r="Q24" s="1"/>
      <c r="T24" s="23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2" t="s">
        <v>22</v>
      </c>
      <c r="O25" s="1"/>
      <c r="P25" s="1"/>
      <c r="Q25" s="1"/>
      <c r="T25" s="23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4"/>
      <c r="O26" s="8"/>
      <c r="P26" s="8"/>
      <c r="Q26" s="8"/>
      <c r="R26" s="25"/>
      <c r="S26" s="25"/>
      <c r="T26" s="26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</sheetData>
  <sheetProtection algorithmName="SHA-512" hashValue="xTlxsRGugePgqJgfjmy0kEP3kMpkeSTPMFyfVV9xvEy0aAckei45feUNpvoyKh+asvw2etZtpYJzxsDvCm7u/w==" saltValue="2r90eiFJaLdU55ZR/oCyKQ==" spinCount="100000" sheet="1" objects="1" scenarios="1"/>
  <conditionalFormatting sqref="H9">
    <cfRule type="expression" dxfId="37" priority="60">
      <formula>J9&gt;17</formula>
    </cfRule>
    <cfRule type="expression" dxfId="36" priority="61">
      <formula>J9&lt;-17</formula>
    </cfRule>
  </conditionalFormatting>
  <conditionalFormatting sqref="N10:N12">
    <cfRule type="containsText" dxfId="35" priority="54" operator="containsText" text="FARE">
      <formula>NOT(ISERROR(SEARCH("FARE",N10)))</formula>
    </cfRule>
  </conditionalFormatting>
  <conditionalFormatting sqref="N9:N13">
    <cfRule type="containsText" dxfId="34" priority="45" operator="containsText" text="FARE">
      <formula>NOT(ISERROR(SEARCH("FARE",N9)))</formula>
    </cfRule>
  </conditionalFormatting>
  <conditionalFormatting sqref="H15">
    <cfRule type="expression" dxfId="33" priority="33">
      <formula>J14&gt;17</formula>
    </cfRule>
    <cfRule type="expression" dxfId="32" priority="34">
      <formula>J14&lt;-17</formula>
    </cfRule>
  </conditionalFormatting>
  <conditionalFormatting sqref="H15">
    <cfRule type="expression" dxfId="31" priority="31">
      <formula>J14&gt;17</formula>
    </cfRule>
    <cfRule type="expression" dxfId="30" priority="32">
      <formula>J14&lt;-17</formula>
    </cfRule>
  </conditionalFormatting>
  <conditionalFormatting sqref="H15">
    <cfRule type="expression" dxfId="29" priority="29">
      <formula>J15&gt;17</formula>
    </cfRule>
    <cfRule type="expression" dxfId="28" priority="30">
      <formula>J15&lt;-17</formula>
    </cfRule>
  </conditionalFormatting>
  <conditionalFormatting sqref="H15">
    <cfRule type="expression" dxfId="27" priority="27">
      <formula>J15&gt;17</formula>
    </cfRule>
    <cfRule type="expression" dxfId="26" priority="28">
      <formula>J15&lt;-17</formula>
    </cfRule>
  </conditionalFormatting>
  <conditionalFormatting sqref="H15">
    <cfRule type="expression" dxfId="25" priority="25">
      <formula>J15&gt;17</formula>
    </cfRule>
    <cfRule type="expression" dxfId="24" priority="26">
      <formula>J15&lt;-17</formula>
    </cfRule>
  </conditionalFormatting>
  <conditionalFormatting sqref="H15">
    <cfRule type="expression" dxfId="23" priority="23">
      <formula>J15&gt;17</formula>
    </cfRule>
    <cfRule type="expression" dxfId="22" priority="24">
      <formula>J15&lt;-17</formula>
    </cfRule>
  </conditionalFormatting>
  <conditionalFormatting sqref="J13">
    <cfRule type="cellIs" dxfId="21" priority="22" operator="equal">
      <formula>"ERROR,  CM or INCH !!"</formula>
    </cfRule>
  </conditionalFormatting>
  <conditionalFormatting sqref="N13">
    <cfRule type="containsText" dxfId="20" priority="21" operator="containsText" text="FARE">
      <formula>NOT(ISERROR(SEARCH("FARE",N13)))</formula>
    </cfRule>
    <cfRule type="expression" dxfId="19" priority="19">
      <formula>"M13=20446"</formula>
    </cfRule>
    <cfRule type="containsText" dxfId="18" priority="17" operator="containsText" text="ESTIMATE">
      <formula>NOT(ISERROR(SEARCH("ESTIMATE",N13)))</formula>
    </cfRule>
  </conditionalFormatting>
  <conditionalFormatting sqref="N13">
    <cfRule type="containsText" dxfId="17" priority="20" operator="containsText" text="FARE">
      <formula>NOT(ISERROR(SEARCH("FARE",N13)))</formula>
    </cfRule>
  </conditionalFormatting>
  <conditionalFormatting sqref="K8">
    <cfRule type="containsText" dxfId="16" priority="18" operator="containsText" text="ESTIMATE">
      <formula>NOT(ISERROR(SEARCH("ESTIMATE",K8)))</formula>
    </cfRule>
  </conditionalFormatting>
  <conditionalFormatting sqref="N12">
    <cfRule type="containsText" dxfId="15" priority="14" operator="containsText" text="ESTIMATE">
      <formula>NOT(ISERROR(SEARCH("ESTIMATE",N12)))</formula>
    </cfRule>
    <cfRule type="expression" dxfId="14" priority="15">
      <formula>"M13=20446"</formula>
    </cfRule>
    <cfRule type="containsText" dxfId="13" priority="16" operator="containsText" text="FARE">
      <formula>NOT(ISERROR(SEARCH("FARE",N12)))</formula>
    </cfRule>
  </conditionalFormatting>
  <conditionalFormatting sqref="N12">
    <cfRule type="containsText" dxfId="12" priority="13" operator="containsText" text="FARE">
      <formula>NOT(ISERROR(SEARCH("FARE",N12)))</formula>
    </cfRule>
  </conditionalFormatting>
  <conditionalFormatting sqref="N11">
    <cfRule type="containsText" dxfId="11" priority="10" operator="containsText" text="ESTIMATE">
      <formula>NOT(ISERROR(SEARCH("ESTIMATE",N11)))</formula>
    </cfRule>
    <cfRule type="expression" dxfId="10" priority="11">
      <formula>"M13=20446"</formula>
    </cfRule>
    <cfRule type="containsText" dxfId="9" priority="12" operator="containsText" text="FARE">
      <formula>NOT(ISERROR(SEARCH("FARE",N11)))</formula>
    </cfRule>
  </conditionalFormatting>
  <conditionalFormatting sqref="N11">
    <cfRule type="containsText" dxfId="8" priority="9" operator="containsText" text="FARE">
      <formula>NOT(ISERROR(SEARCH("FARE",N11)))</formula>
    </cfRule>
  </conditionalFormatting>
  <conditionalFormatting sqref="N10">
    <cfRule type="containsText" dxfId="7" priority="6" operator="containsText" text="ESTIMATE">
      <formula>NOT(ISERROR(SEARCH("ESTIMATE",N10)))</formula>
    </cfRule>
    <cfRule type="expression" dxfId="6" priority="7">
      <formula>"M13=20446"</formula>
    </cfRule>
    <cfRule type="containsText" dxfId="5" priority="8" operator="containsText" text="FARE">
      <formula>NOT(ISERROR(SEARCH("FARE",N10)))</formula>
    </cfRule>
  </conditionalFormatting>
  <conditionalFormatting sqref="N10">
    <cfRule type="containsText" dxfId="4" priority="5" operator="containsText" text="FARE">
      <formula>NOT(ISERROR(SEARCH("FARE",N10)))</formula>
    </cfRule>
  </conditionalFormatting>
  <conditionalFormatting sqref="N9">
    <cfRule type="containsText" dxfId="3" priority="2" operator="containsText" text="ESTIMATE">
      <formula>NOT(ISERROR(SEARCH("ESTIMATE",N9)))</formula>
    </cfRule>
    <cfRule type="expression" dxfId="2" priority="3">
      <formula>"M13=20446"</formula>
    </cfRule>
    <cfRule type="containsText" dxfId="1" priority="4" operator="containsText" text="FARE">
      <formula>NOT(ISERROR(SEARCH("FARE",N9)))</formula>
    </cfRule>
  </conditionalFormatting>
  <conditionalFormatting sqref="N9">
    <cfRule type="containsText" dxfId="0" priority="1" operator="containsText" text="FARE">
      <formula>NOT(ISERROR(SEARCH("FARE",N9)))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beppe</dc:creator>
  <cp:lastModifiedBy>utentehp</cp:lastModifiedBy>
  <dcterms:created xsi:type="dcterms:W3CDTF">2019-01-02T16:34:17Z</dcterms:created>
  <dcterms:modified xsi:type="dcterms:W3CDTF">2019-02-22T10:03:57Z</dcterms:modified>
</cp:coreProperties>
</file>